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Ugifile01\07_財政課\01_財政係\庶務\00照会回答\11公営企業関係\R4\【対応中】230111【照会・2_6〆】公営企業に係る経営比較分析表（令和３年度決算）の分析等について\3.各課回答\水産課\"/>
    </mc:Choice>
  </mc:AlternateContent>
  <xr:revisionPtr revIDLastSave="0" documentId="13_ncr:1_{1E94AEF6-8E53-47FD-B232-74DE625E65E1}" xr6:coauthVersionLast="44" xr6:coauthVersionMax="44" xr10:uidLastSave="{00000000-0000-0000-0000-000000000000}"/>
  <workbookProtection workbookAlgorithmName="SHA-512" workbookHashValue="FFS4WM109cWm4BPpwRftxCJP1wKTuLGW6K3RHlMtpHmyq4uyh1Nvm725KKUpmotw/x36G/aV6HVLqNUSBhw4xw==" workbookSaltValue="FG3zEOnKH+da8R6QglygQ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O6" i="5"/>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AD10" i="4"/>
  <c r="P10" i="4"/>
  <c r="I10" i="4"/>
  <c r="B10" i="4"/>
  <c r="I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<sst xmlns="http://schemas.openxmlformats.org/spreadsheetml/2006/main" count="236" uniqueCount="116">
  <si>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</si>
  <si>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</si>
  <si>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</si>
  <si>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</si>
  <si>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</si>
  <si>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</si>
  <si>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</si>
  <si>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</si>
  <si>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</si>
  <si>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</si>
  <si>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</si>
  <si>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</si>
  <si>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</si>
  <si>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　各施設、供用開始から19年から25年が経過している。管渠について、法定耐用年数が経過するまでには期間があり、改修計画の見直しや大規模な修繕改修は予定していない。しかし、海岸部のため塩害等も予想されるため、適正な点検・維持管理に努める。
　また、設備・機器については、機能診断を実施し長寿命化計画を作成している。その計画に基づきR3年度から施設の更新・整備に着手したところである。</t>
    <rPh sb="166" eb="168">
      <t>ネンド</t>
    </rPh>
    <rPh sb="170" eb="172">
      <t>シセツ</t>
    </rPh>
    <rPh sb="173" eb="175">
      <t>コウシン</t>
    </rPh>
    <rPh sb="176" eb="178">
      <t>セイビ</t>
    </rPh>
    <rPh sb="179" eb="181">
      <t>チャクシュ</t>
    </rPh>
    <phoneticPr fontId="1"/>
  </si>
  <si>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</si>
  <si>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</si>
  <si>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</si>
  <si>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</si>
  <si>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</si>
  <si>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</si>
  <si>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</si>
  <si>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</si>
  <si>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</si>
  <si>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</si>
  <si>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</si>
  <si>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</si>
  <si>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</si>
  <si>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</si>
  <si>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</si>
  <si>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</si>
  <si>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</si>
  <si>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</si>
  <si>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</si>
  <si>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</si>
  <si>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</si>
  <si>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</si>
  <si>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</si>
  <si>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</si>
  <si>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</si>
  <si>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</si>
  <si>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</si>
  <si>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</si>
  <si>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</si>
  <si>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</si>
  <si>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</si>
  <si>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</si>
  <si>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</si>
  <si>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</si>
  <si>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</si>
  <si>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</si>
  <si>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</si>
  <si>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</si>
  <si>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</si>
  <si>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</si>
  <si>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</si>
  <si>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</si>
  <si>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</si>
  <si>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</si>
  <si>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</si>
  <si>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</si>
  <si>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</si>
  <si>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</si>
  <si>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</si>
  <si>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</si>
  <si>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</si>
  <si>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</si>
  <si>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</si>
  <si>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</si>
  <si>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</si>
  <si>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</si>
  <si>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</si>
  <si>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</si>
  <si>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</si>
  <si>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</si>
  <si>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</si>
  <si>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</si>
  <si>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</si>
  <si>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</si>
  <si>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</si>
  <si>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</si>
  <si>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</si>
  <si>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</si>
  <si>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</si>
  <si>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</si>
  <si>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</si>
  <si>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</si>
  <si>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</si>
  <si>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</si>
  <si>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</si>
  <si>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</si>
  <si>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</si>
  <si>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</si>
  <si>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</si>
  <si>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</si>
  <si>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</si>
  <si>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</si>
  <si>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</si>
  <si>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愛媛県　宇和島市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</si>
  <si>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</si>
  <si>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</si>
  <si>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</si>
  <si>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</si>
  <si>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</si>
  <si>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</si>
  <si>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</si>
  <si>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</si>
  <si>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</si>
  <si>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</si>
  <si>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</si>
  <si>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</si>
  <si>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</si>
  <si>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</si>
  <si>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</si>
  <si>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</si>
  <si>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収益的収支比率は、営業費用が増加したため減少している。
　企業債残高については、施設の長寿命化計画に基づきR3年度から施設の更新等整備に着手している。
このため、企業債を借り入れる計画であり、今後は増加する見込みである。
　経費回収率については、使用料収入の減少、営業費用の微増により減少している。
　汚水処理原価については処理水量にかかわらず維持管理費等についての経費は必要であり、更に離島・海岸半島部という地理的要因により小規模であるため、高水準となっている。
　施設利用率においては、ここ数年横ばい状態が続いている。
　また、水洗化率については前年度と同程度である。
　現状では、使用料収入で賄えない部分について、一般会計からの基準外繰入を行っている状況である。
　今後の使用料金の改定については現在他市と比較して高料金となっており、利用者に更なる負担を求めることは当面困難と考えている。</t>
    <rPh sb="1" eb="4">
      <t>シュウエキテキ</t>
    </rPh>
    <rPh sb="4" eb="6">
      <t>シュウシ</t>
    </rPh>
    <rPh sb="6" eb="8">
      <t>ヒリツ</t>
    </rPh>
    <rPh sb="10" eb="12">
      <t>エイギョウ</t>
    </rPh>
    <rPh sb="12" eb="14">
      <t>ヒヨウ</t>
    </rPh>
    <rPh sb="15" eb="17">
      <t>ゾウカ</t>
    </rPh>
    <rPh sb="21" eb="23">
      <t>ゲンショウ</t>
    </rPh>
    <rPh sb="30" eb="33">
      <t>キギョウサイ</t>
    </rPh>
    <rPh sb="33" eb="35">
      <t>ザンダカ</t>
    </rPh>
    <rPh sb="41" eb="43">
      <t>シセツ</t>
    </rPh>
    <rPh sb="44" eb="48">
      <t>チョウジュミョウカ</t>
    </rPh>
    <rPh sb="48" eb="50">
      <t>ケイカク</t>
    </rPh>
    <rPh sb="51" eb="52">
      <t>モト</t>
    </rPh>
    <rPh sb="56" eb="58">
      <t>ネンド</t>
    </rPh>
    <rPh sb="60" eb="62">
      <t>シセツ</t>
    </rPh>
    <rPh sb="63" eb="65">
      <t>コウシン</t>
    </rPh>
    <rPh sb="65" eb="66">
      <t>トウ</t>
    </rPh>
    <rPh sb="66" eb="68">
      <t>セイビ</t>
    </rPh>
    <rPh sb="69" eb="71">
      <t>チャクシュ</t>
    </rPh>
    <rPh sb="82" eb="85">
      <t>キギョウサイ</t>
    </rPh>
    <rPh sb="86" eb="87">
      <t>カ</t>
    </rPh>
    <rPh sb="88" eb="89">
      <t>イ</t>
    </rPh>
    <rPh sb="91" eb="93">
      <t>ケイカク</t>
    </rPh>
    <rPh sb="97" eb="99">
      <t>コンゴ</t>
    </rPh>
    <rPh sb="100" eb="102">
      <t>ゾウカ</t>
    </rPh>
    <rPh sb="104" eb="106">
      <t>ミコ</t>
    </rPh>
    <rPh sb="113" eb="115">
      <t>ケイヒ</t>
    </rPh>
    <rPh sb="115" eb="118">
      <t>カイシュウリツ</t>
    </rPh>
    <rPh sb="124" eb="127">
      <t>シヨウリョウ</t>
    </rPh>
    <rPh sb="127" eb="129">
      <t>シュウニュウ</t>
    </rPh>
    <rPh sb="130" eb="132">
      <t>ゲンショウ</t>
    </rPh>
    <rPh sb="133" eb="135">
      <t>エイギョウ</t>
    </rPh>
    <rPh sb="135" eb="137">
      <t>ヒヨウ</t>
    </rPh>
    <rPh sb="138" eb="140">
      <t>ビゾウ</t>
    </rPh>
    <rPh sb="143" eb="145">
      <t>ゲンショウ</t>
    </rPh>
    <rPh sb="152" eb="154">
      <t>オスイ</t>
    </rPh>
    <rPh sb="154" eb="156">
      <t>ショリ</t>
    </rPh>
    <rPh sb="156" eb="158">
      <t>ゲンカ</t>
    </rPh>
    <rPh sb="163" eb="165">
      <t>ショリ</t>
    </rPh>
    <rPh sb="165" eb="167">
      <t>スイリョウ</t>
    </rPh>
    <rPh sb="173" eb="175">
      <t>イジ</t>
    </rPh>
    <rPh sb="175" eb="178">
      <t>カンリヒ</t>
    </rPh>
    <rPh sb="178" eb="179">
      <t>トウ</t>
    </rPh>
    <rPh sb="184" eb="186">
      <t>ケイヒ</t>
    </rPh>
    <rPh sb="187" eb="189">
      <t>ヒツヨウ</t>
    </rPh>
    <rPh sb="193" eb="194">
      <t>サラ</t>
    </rPh>
    <rPh sb="195" eb="197">
      <t>リトウ</t>
    </rPh>
    <rPh sb="198" eb="200">
      <t>カイガン</t>
    </rPh>
    <rPh sb="200" eb="203">
      <t>ハントウブ</t>
    </rPh>
    <rPh sb="206" eb="209">
      <t>チリテキ</t>
    </rPh>
    <rPh sb="209" eb="211">
      <t>ヨウイン</t>
    </rPh>
    <rPh sb="214" eb="217">
      <t>ショウキボ</t>
    </rPh>
    <rPh sb="223" eb="226">
      <t>コウスイジュン</t>
    </rPh>
    <rPh sb="235" eb="237">
      <t>シセツ</t>
    </rPh>
    <rPh sb="237" eb="240">
      <t>リヨウリツ</t>
    </rPh>
    <rPh sb="248" eb="250">
      <t>スウネン</t>
    </rPh>
    <rPh sb="250" eb="251">
      <t>ヨコ</t>
    </rPh>
    <rPh sb="253" eb="255">
      <t>ジョウタイ</t>
    </rPh>
    <rPh sb="256" eb="257">
      <t>ツヅ</t>
    </rPh>
    <rPh sb="267" eb="270">
      <t>スイセンカ</t>
    </rPh>
    <rPh sb="270" eb="271">
      <t>リツ</t>
    </rPh>
    <rPh sb="276" eb="279">
      <t>ゼンネンド</t>
    </rPh>
    <rPh sb="280" eb="283">
      <t>ドウテイド</t>
    </rPh>
    <rPh sb="291" eb="293">
      <t>ゲンジョウ</t>
    </rPh>
    <rPh sb="296" eb="299">
      <t>シヨウリョウ</t>
    </rPh>
    <rPh sb="299" eb="301">
      <t>シュウニュウ</t>
    </rPh>
    <rPh sb="302" eb="303">
      <t>マカナ</t>
    </rPh>
    <rPh sb="306" eb="308">
      <t>ブブン</t>
    </rPh>
    <rPh sb="313" eb="315">
      <t>イッパン</t>
    </rPh>
    <rPh sb="315" eb="317">
      <t>カイケイ</t>
    </rPh>
    <rPh sb="320" eb="323">
      <t>キジュンガイ</t>
    </rPh>
    <rPh sb="323" eb="325">
      <t>クリイレ</t>
    </rPh>
    <rPh sb="326" eb="327">
      <t>オコナ</t>
    </rPh>
    <rPh sb="331" eb="333">
      <t>ジョウキョウ</t>
    </rPh>
    <rPh sb="339" eb="341">
      <t>コンゴ</t>
    </rPh>
    <rPh sb="342" eb="344">
      <t>シヨウ</t>
    </rPh>
    <rPh sb="344" eb="346">
      <t>リョウキン</t>
    </rPh>
    <rPh sb="347" eb="349">
      <t>カイテイ</t>
    </rPh>
    <rPh sb="354" eb="356">
      <t>ゲンザイ</t>
    </rPh>
    <rPh sb="356" eb="358">
      <t>タシ</t>
    </rPh>
    <rPh sb="359" eb="361">
      <t>ヒカク</t>
    </rPh>
    <rPh sb="363" eb="366">
      <t>コウリョウキン</t>
    </rPh>
    <rPh sb="373" eb="376">
      <t>リヨウシャ</t>
    </rPh>
    <rPh sb="377" eb="378">
      <t>サラ</t>
    </rPh>
    <rPh sb="380" eb="382">
      <t>フタン</t>
    </rPh>
    <rPh sb="383" eb="384">
      <t>モト</t>
    </rPh>
    <rPh sb="389" eb="391">
      <t>トウメン</t>
    </rPh>
    <rPh sb="391" eb="393">
      <t>コンナン</t>
    </rPh>
    <rPh sb="394" eb="395">
      <t>カンガ</t>
    </rPh>
    <phoneticPr fontId="1"/>
  </si>
  <si>
    <t>　今後も人口減少が主な要因となり、使用料収入の減少や施設利用率の低下が懸念されている。しかし、事業の広域化、管路延伸による区域の拡大は離島・海岸半島部に点在しているため、今後も困難な現状である。
　使用料金については、1月20㎥あたり津島地区が5,400円、遊子地区が4,795円と他市に比べて大変高い料金設定を導入しており、利用者に更なる負担を求める改定は当面困難である。
　また、地区住民にとっては生活環境を維持し快適な市民生活を送るために必要不可欠な施設であり、今後も安定的にサービスを提供する必要がある。R3年度から長寿命化計画に基づき、効率的で適正な施設の更新等に着手している。
　また、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rPh sb="258" eb="260">
      <t>ネンド</t>
    </rPh>
    <rPh sb="287" eb="289">
      <t>チャクシュ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</si>
</sst>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74-4784-8BC2-909040E7A7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F974-4784-8BC2-909040E7A7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28.87</c:v>
                </c:pt>
                <c:pt idx="1">
                  <c:v>28.45</c:v>
                </c:pt>
                <c:pt idx="2">
                  <c:v>27.6</c:v>
                </c:pt>
                <c:pt idx="3">
                  <c:v>28.45</c:v>
                </c:pt>
                <c:pt idx="4">
                  <c:v>27.39</c:v>
                </c:pt>
              </c:numCache>
            </c:numRef>
          </c:val>
          <c:extLst>
            <c:ext xmlns:c16="http://schemas.microsoft.com/office/drawing/2014/chart" uri="{C3380CC4-5D6E-409C-BE32-E72D297353CC}">
              <c16:uniqueId val="{00000000-3FE3-4240-BEFB-AEB2BAD378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3FE3-4240-BEFB-AEB2BAD378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71.97</c:v>
                </c:pt>
                <c:pt idx="1">
                  <c:v>72.739999999999995</c:v>
                </c:pt>
                <c:pt idx="2">
                  <c:v>75.16</c:v>
                </c:pt>
                <c:pt idx="3">
                  <c:v>74.97</c:v>
                </c:pt>
                <c:pt idx="4">
                  <c:v>75.95</c:v>
                </c:pt>
              </c:numCache>
            </c:numRef>
          </c:val>
          <c:extLst>
            <c:ext xmlns:c16="http://schemas.microsoft.com/office/drawing/2014/chart" uri="{C3380CC4-5D6E-409C-BE32-E72D297353CC}">
              <c16:uniqueId val="{00000000-DC0D-44EF-9807-211182AFD2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DC0D-44EF-9807-211182AFD2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60.48</c:v>
                </c:pt>
                <c:pt idx="1">
                  <c:v>57.22</c:v>
                </c:pt>
                <c:pt idx="2">
                  <c:v>56.94</c:v>
                </c:pt>
                <c:pt idx="3">
                  <c:v>57.55</c:v>
                </c:pt>
                <c:pt idx="4">
                  <c:v>55.6</c:v>
                </c:pt>
              </c:numCache>
            </c:numRef>
          </c:val>
          <c:extLst>
            <c:ext xmlns:c16="http://schemas.microsoft.com/office/drawing/2014/chart" uri="{C3380CC4-5D6E-409C-BE32-E72D297353CC}">
              <c16:uniqueId val="{00000000-EF61-4747-9A33-DFC685EFE3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1-4747-9A33-DFC685EFE3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F3-43AA-AA3B-73DBB8433D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3-43AA-AA3B-73DBB8433D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7-4AFC-9F67-D7AD0953C7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7-4AFC-9F67-D7AD0953C7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3-4D02-B312-ABC8182496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3-4D02-B312-ABC8182496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AB-49CB-89FE-9F3CD6721B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B-49CB-89FE-9F3CD6721B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1119.01</c:v>
                </c:pt>
                <c:pt idx="1">
                  <c:v>1062.5899999999999</c:v>
                </c:pt>
                <c:pt idx="2">
                  <c:v>969.12</c:v>
                </c:pt>
                <c:pt idx="3">
                  <c:v>842.18</c:v>
                </c:pt>
                <c:pt idx="4">
                  <c:v>811.82</c:v>
                </c:pt>
              </c:numCache>
            </c:numRef>
          </c:val>
          <c:extLst>
            <c:ext xmlns:c16="http://schemas.microsoft.com/office/drawing/2014/chart" uri="{C3380CC4-5D6E-409C-BE32-E72D297353CC}">
              <c16:uniqueId val="{00000000-79D6-4C89-BE7F-BD3E3A712D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79D6-4C89-BE7F-BD3E3A712D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34.92</c:v>
                </c:pt>
                <c:pt idx="1">
                  <c:v>31.74</c:v>
                </c:pt>
                <c:pt idx="2">
                  <c:v>31.52</c:v>
                </c:pt>
                <c:pt idx="3">
                  <c:v>32.659999999999997</c:v>
                </c:pt>
                <c:pt idx="4">
                  <c:v>30.26</c:v>
                </c:pt>
              </c:numCache>
            </c:numRef>
          </c:val>
          <c:extLst>
            <c:ext xmlns:c16="http://schemas.microsoft.com/office/drawing/2014/chart" uri="{C3380CC4-5D6E-409C-BE32-E72D297353CC}">
              <c16:uniqueId val="{00000000-7CC6-4000-8194-BE8EFD118F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7CC6-4000-8194-BE8EFD118F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780.87</c:v>
                </c:pt>
                <c:pt idx="1">
                  <c:v>844.74</c:v>
                </c:pt>
                <c:pt idx="2">
                  <c:v>885.43</c:v>
                </c:pt>
                <c:pt idx="3">
                  <c:v>876.06</c:v>
                </c:pt>
                <c:pt idx="4">
                  <c:v>945.9</c:v>
                </c:pt>
              </c:numCache>
            </c:numRef>
          </c:val>
          <c:extLst>
            <c:ext xmlns:c16="http://schemas.microsoft.com/office/drawing/2014/chart" uri="{C3380CC4-5D6E-409C-BE32-E72D297353CC}">
              <c16:uniqueId val="{00000000-52D5-47C4-9B73-0959BFF6E3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52D5-47C4-9B73-0959BFF6E3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【974.72】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【80.63】</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【392.85】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【44.22】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topLeftCell="H1" zoomScale="90" zoomScaleNormal="90"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宇和島市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15</v>
      </c>
      <c r="J7" s="30"/>
      <c r="K7" s="30"/>
      <c r="L7" s="30"/>
      <c r="M7" s="30"/>
      <c r="N7" s="30"/>
      <c r="O7" s="30"/>
      <c r="P7" s="30" t="s">
        <v>7</v>
      </c>
      <c r="Q7" s="30"/>
      <c r="R7" s="30"/>
      <c r="S7" s="30"/>
      <c r="T7" s="30"/>
      <c r="U7" s="30"/>
      <c r="V7" s="30"/>
      <c r="W7" s="30" t="s">
        <v>17</v>
      </c>
      <c r="X7" s="30"/>
      <c r="Y7" s="30"/>
      <c r="Z7" s="30"/>
      <c r="AA7" s="30"/>
      <c r="AB7" s="30"/>
      <c r="AC7" s="30"/>
      <c r="AD7" s="30" t="s">
        <v>6</v>
      </c>
      <c r="AE7" s="30"/>
      <c r="AF7" s="30"/>
      <c r="AG7" s="30"/>
      <c r="AH7" s="30"/>
      <c r="AI7" s="30"/>
      <c r="AJ7" s="30"/>
      <c r="AK7" s="3"/>
      <c r="AL7" s="30" t="s">
        <v>18</v>
      </c>
      <c r="AM7" s="30"/>
      <c r="AN7" s="30"/>
      <c r="AO7" s="30"/>
      <c r="AP7" s="30"/>
      <c r="AQ7" s="30"/>
      <c r="AR7" s="30"/>
      <c r="AS7" s="30"/>
      <c r="AT7" s="30" t="s">
        <v>12</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71448</v>
      </c>
      <c r="AM8" s="36"/>
      <c r="AN8" s="36"/>
      <c r="AO8" s="36"/>
      <c r="AP8" s="36"/>
      <c r="AQ8" s="36"/>
      <c r="AR8" s="36"/>
      <c r="AS8" s="36"/>
      <c r="AT8" s="37">
        <f>データ!T6</f>
        <v>468.15</v>
      </c>
      <c r="AU8" s="37"/>
      <c r="AV8" s="37"/>
      <c r="AW8" s="37"/>
      <c r="AX8" s="37"/>
      <c r="AY8" s="37"/>
      <c r="AZ8" s="37"/>
      <c r="BA8" s="37"/>
      <c r="BB8" s="37">
        <f>データ!U6</f>
        <v>152.62</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15">
      <c r="A9" s="2"/>
      <c r="B9" s="30" t="s">
        <v>24</v>
      </c>
      <c r="C9" s="30"/>
      <c r="D9" s="30"/>
      <c r="E9" s="30"/>
      <c r="F9" s="30"/>
      <c r="G9" s="30"/>
      <c r="H9" s="30"/>
      <c r="I9" s="30" t="s">
        <v>25</v>
      </c>
      <c r="J9" s="30"/>
      <c r="K9" s="30"/>
      <c r="L9" s="30"/>
      <c r="M9" s="30"/>
      <c r="N9" s="30"/>
      <c r="O9" s="30"/>
      <c r="P9" s="30" t="s">
        <v>26</v>
      </c>
      <c r="Q9" s="30"/>
      <c r="R9" s="30"/>
      <c r="S9" s="30"/>
      <c r="T9" s="30"/>
      <c r="U9" s="30"/>
      <c r="V9" s="30"/>
      <c r="W9" s="30" t="s">
        <v>29</v>
      </c>
      <c r="X9" s="30"/>
      <c r="Y9" s="30"/>
      <c r="Z9" s="30"/>
      <c r="AA9" s="30"/>
      <c r="AB9" s="30"/>
      <c r="AC9" s="30"/>
      <c r="AD9" s="30" t="s">
        <v>23</v>
      </c>
      <c r="AE9" s="30"/>
      <c r="AF9" s="30"/>
      <c r="AG9" s="30"/>
      <c r="AH9" s="30"/>
      <c r="AI9" s="30"/>
      <c r="AJ9" s="30"/>
      <c r="AK9" s="3"/>
      <c r="AL9" s="30" t="s">
        <v>32</v>
      </c>
      <c r="AM9" s="30"/>
      <c r="AN9" s="30"/>
      <c r="AO9" s="30"/>
      <c r="AP9" s="30"/>
      <c r="AQ9" s="30"/>
      <c r="AR9" s="30"/>
      <c r="AS9" s="30"/>
      <c r="AT9" s="30" t="s">
        <v>33</v>
      </c>
      <c r="AU9" s="30"/>
      <c r="AV9" s="30"/>
      <c r="AW9" s="30"/>
      <c r="AX9" s="30"/>
      <c r="AY9" s="30"/>
      <c r="AZ9" s="30"/>
      <c r="BA9" s="30"/>
      <c r="BB9" s="30" t="s">
        <v>36</v>
      </c>
      <c r="BC9" s="30"/>
      <c r="BD9" s="30"/>
      <c r="BE9" s="30"/>
      <c r="BF9" s="30"/>
      <c r="BG9" s="30"/>
      <c r="BH9" s="30"/>
      <c r="BI9" s="30"/>
      <c r="BJ9" s="3"/>
      <c r="BK9" s="3"/>
      <c r="BL9" s="42" t="s">
        <v>37</v>
      </c>
      <c r="BM9" s="43"/>
      <c r="BN9" s="44" t="s">
        <v>39</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1.05</v>
      </c>
      <c r="Q10" s="37"/>
      <c r="R10" s="37"/>
      <c r="S10" s="37"/>
      <c r="T10" s="37"/>
      <c r="U10" s="37"/>
      <c r="V10" s="37"/>
      <c r="W10" s="37">
        <f>データ!Q6</f>
        <v>100</v>
      </c>
      <c r="X10" s="37"/>
      <c r="Y10" s="37"/>
      <c r="Z10" s="37"/>
      <c r="AA10" s="37"/>
      <c r="AB10" s="37"/>
      <c r="AC10" s="37"/>
      <c r="AD10" s="36">
        <f>データ!R6</f>
        <v>4884</v>
      </c>
      <c r="AE10" s="36"/>
      <c r="AF10" s="36"/>
      <c r="AG10" s="36"/>
      <c r="AH10" s="36"/>
      <c r="AI10" s="36"/>
      <c r="AJ10" s="36"/>
      <c r="AK10" s="2"/>
      <c r="AL10" s="36">
        <f>データ!V6</f>
        <v>740</v>
      </c>
      <c r="AM10" s="36"/>
      <c r="AN10" s="36"/>
      <c r="AO10" s="36"/>
      <c r="AP10" s="36"/>
      <c r="AQ10" s="36"/>
      <c r="AR10" s="36"/>
      <c r="AS10" s="36"/>
      <c r="AT10" s="37">
        <f>データ!W6</f>
        <v>0.33</v>
      </c>
      <c r="AU10" s="37"/>
      <c r="AV10" s="37"/>
      <c r="AW10" s="37"/>
      <c r="AX10" s="37"/>
      <c r="AY10" s="37"/>
      <c r="AZ10" s="37"/>
      <c r="BA10" s="37"/>
      <c r="BB10" s="37">
        <f>データ!X6</f>
        <v>2242.42</v>
      </c>
      <c r="BC10" s="37"/>
      <c r="BD10" s="37"/>
      <c r="BE10" s="37"/>
      <c r="BF10" s="37"/>
      <c r="BG10" s="37"/>
      <c r="BH10" s="37"/>
      <c r="BI10" s="37"/>
      <c r="BJ10" s="2"/>
      <c r="BK10" s="2"/>
      <c r="BL10" s="46" t="s">
        <v>40</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42</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45</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46</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【974.72】</v>
      </c>
      <c r="I86" s="6" t="str">
        <f>データ!CA6</f>
        <v>【44.22】</v>
      </c>
      <c r="J86" s="6" t="str">
        <f>データ!CL6</f>
        <v>【392.85】</v>
      </c>
      <c r="K86" s="6" t="str">
        <f>データ!CW6</f>
        <v>【32.23】</v>
      </c>
      <c r="L86" s="6" t="str">
        <f>データ!DH6</f>
        <v>【80.63】</v>
      </c>
      <c r="M86" s="6" t="s">
        <v>41</v>
      </c>
      <c r="N86" s="6" t="s">
        <v>41</v>
      </c>
      <c r="O86" s="6" t="str">
        <f>データ!EO6</f>
        <v>【0.01】</v>
      </c>
    </row>
  </sheetData>
  <sheetProtection algorithmName="SHA-512" hashValue="pULw9/Hqx4HfAmsorI4ixytnBtgnfeYiglKZcvLmYANTAM3hunU81k9chJD69Jczdpln9HBprjNiH+UOdzqw1g==" saltValue="vVhSqb6DUyIXd+8EO1MFr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21</v>
      </c>
      <c r="B3" s="16" t="s">
        <v>34</v>
      </c>
      <c r="C3" s="16" t="s">
        <v>61</v>
      </c>
      <c r="D3" s="16" t="s">
        <v>62</v>
      </c>
      <c r="E3" s="16" t="s">
        <v>4</v>
      </c>
      <c r="F3" s="16" t="s">
        <v>3</v>
      </c>
      <c r="G3" s="16" t="s">
        <v>28</v>
      </c>
      <c r="H3" s="80" t="s">
        <v>58</v>
      </c>
      <c r="I3" s="81"/>
      <c r="J3" s="81"/>
      <c r="K3" s="81"/>
      <c r="L3" s="81"/>
      <c r="M3" s="81"/>
      <c r="N3" s="81"/>
      <c r="O3" s="81"/>
      <c r="P3" s="81"/>
      <c r="Q3" s="81"/>
      <c r="R3" s="81"/>
      <c r="S3" s="81"/>
      <c r="T3" s="81"/>
      <c r="U3" s="81"/>
      <c r="V3" s="81"/>
      <c r="W3" s="81"/>
      <c r="X3" s="82"/>
      <c r="Y3" s="78"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63</v>
      </c>
      <c r="B4" s="17"/>
      <c r="C4" s="17"/>
      <c r="D4" s="17"/>
      <c r="E4" s="17"/>
      <c r="F4" s="17"/>
      <c r="G4" s="17"/>
      <c r="H4" s="83"/>
      <c r="I4" s="84"/>
      <c r="J4" s="84"/>
      <c r="K4" s="84"/>
      <c r="L4" s="84"/>
      <c r="M4" s="84"/>
      <c r="N4" s="84"/>
      <c r="O4" s="84"/>
      <c r="P4" s="84"/>
      <c r="Q4" s="84"/>
      <c r="R4" s="84"/>
      <c r="S4" s="84"/>
      <c r="T4" s="84"/>
      <c r="U4" s="84"/>
      <c r="V4" s="84"/>
      <c r="W4" s="84"/>
      <c r="X4" s="85"/>
      <c r="Y4" s="79" t="s">
        <v>27</v>
      </c>
      <c r="Z4" s="79"/>
      <c r="AA4" s="79"/>
      <c r="AB4" s="79"/>
      <c r="AC4" s="79"/>
      <c r="AD4" s="79"/>
      <c r="AE4" s="79"/>
      <c r="AF4" s="79"/>
      <c r="AG4" s="79"/>
      <c r="AH4" s="79"/>
      <c r="AI4" s="79"/>
      <c r="AJ4" s="79" t="s">
        <v>48</v>
      </c>
      <c r="AK4" s="79"/>
      <c r="AL4" s="79"/>
      <c r="AM4" s="79"/>
      <c r="AN4" s="79"/>
      <c r="AO4" s="79"/>
      <c r="AP4" s="79"/>
      <c r="AQ4" s="79"/>
      <c r="AR4" s="79"/>
      <c r="AS4" s="79"/>
      <c r="AT4" s="79"/>
      <c r="AU4" s="79" t="s">
        <v>30</v>
      </c>
      <c r="AV4" s="79"/>
      <c r="AW4" s="79"/>
      <c r="AX4" s="79"/>
      <c r="AY4" s="79"/>
      <c r="AZ4" s="79"/>
      <c r="BA4" s="79"/>
      <c r="BB4" s="79"/>
      <c r="BC4" s="79"/>
      <c r="BD4" s="79"/>
      <c r="BE4" s="79"/>
      <c r="BF4" s="79" t="s">
        <v>65</v>
      </c>
      <c r="BG4" s="79"/>
      <c r="BH4" s="79"/>
      <c r="BI4" s="79"/>
      <c r="BJ4" s="79"/>
      <c r="BK4" s="79"/>
      <c r="BL4" s="79"/>
      <c r="BM4" s="79"/>
      <c r="BN4" s="79"/>
      <c r="BO4" s="79"/>
      <c r="BP4" s="79"/>
      <c r="BQ4" s="79" t="s">
        <v>16</v>
      </c>
      <c r="BR4" s="79"/>
      <c r="BS4" s="79"/>
      <c r="BT4" s="79"/>
      <c r="BU4" s="79"/>
      <c r="BV4" s="79"/>
      <c r="BW4" s="79"/>
      <c r="BX4" s="79"/>
      <c r="BY4" s="79"/>
      <c r="BZ4" s="79"/>
      <c r="CA4" s="79"/>
      <c r="CB4" s="79" t="s">
        <v>64</v>
      </c>
      <c r="CC4" s="79"/>
      <c r="CD4" s="79"/>
      <c r="CE4" s="79"/>
      <c r="CF4" s="79"/>
      <c r="CG4" s="79"/>
      <c r="CH4" s="79"/>
      <c r="CI4" s="79"/>
      <c r="CJ4" s="79"/>
      <c r="CK4" s="79"/>
      <c r="CL4" s="79"/>
      <c r="CM4" s="79" t="s">
        <v>1</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5" x14ac:dyDescent="0.15">
      <c r="A5" s="14" t="s">
        <v>70</v>
      </c>
      <c r="B5" s="18"/>
      <c r="C5" s="18"/>
      <c r="D5" s="18"/>
      <c r="E5" s="18"/>
      <c r="F5" s="18"/>
      <c r="G5" s="18"/>
      <c r="H5" s="23" t="s">
        <v>60</v>
      </c>
      <c r="I5" s="23" t="s">
        <v>71</v>
      </c>
      <c r="J5" s="23" t="s">
        <v>72</v>
      </c>
      <c r="K5" s="23" t="s">
        <v>73</v>
      </c>
      <c r="L5" s="23" t="s">
        <v>74</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47</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15">
      <c r="A6" s="14" t="s">
        <v>96</v>
      </c>
      <c r="B6" s="19">
        <f t="shared" ref="B6:X6" si="1">B7</f>
        <v>2021</v>
      </c>
      <c r="C6" s="19">
        <f t="shared" si="1"/>
        <v>382035</v>
      </c>
      <c r="D6" s="19">
        <f t="shared" si="1"/>
        <v>47</v>
      </c>
      <c r="E6" s="19">
        <f t="shared" si="1"/>
        <v>17</v>
      </c>
      <c r="F6" s="19">
        <f t="shared" si="1"/>
        <v>6</v>
      </c>
      <c r="G6" s="19">
        <f t="shared" si="1"/>
        <v>0</v>
      </c>
      <c r="H6" s="19" t="str">
        <f t="shared" si="1"/>
        <v>愛媛県　宇和島市</v>
      </c>
      <c r="I6" s="19" t="str">
        <f t="shared" si="1"/>
        <v>法非適用</v>
      </c>
      <c r="J6" s="19" t="str">
        <f t="shared" si="1"/>
        <v>下水道事業</v>
      </c>
      <c r="K6" s="19" t="str">
        <f t="shared" si="1"/>
        <v>漁業集落排水</v>
      </c>
      <c r="L6" s="19" t="str">
        <f t="shared" si="1"/>
        <v>H2</v>
      </c>
      <c r="M6" s="19" t="str">
        <f t="shared" si="1"/>
        <v>非設置</v>
      </c>
      <c r="N6" s="24" t="str">
        <f t="shared" si="1"/>
        <v>-</v>
      </c>
      <c r="O6" s="24" t="str">
        <f t="shared" si="1"/>
        <v>該当数値なし</v>
      </c>
      <c r="P6" s="24">
        <f t="shared" si="1"/>
        <v>1.05</v>
      </c>
      <c r="Q6" s="24">
        <f t="shared" si="1"/>
        <v>100</v>
      </c>
      <c r="R6" s="24">
        <f t="shared" si="1"/>
        <v>4884</v>
      </c>
      <c r="S6" s="24">
        <f t="shared" si="1"/>
        <v>71448</v>
      </c>
      <c r="T6" s="24">
        <f t="shared" si="1"/>
        <v>468.15</v>
      </c>
      <c r="U6" s="24">
        <f t="shared" si="1"/>
        <v>152.62</v>
      </c>
      <c r="V6" s="24">
        <f t="shared" si="1"/>
        <v>740</v>
      </c>
      <c r="W6" s="24">
        <f t="shared" si="1"/>
        <v>0.33</v>
      </c>
      <c r="X6" s="24">
        <f t="shared" si="1"/>
        <v>2242.42</v>
      </c>
      <c r="Y6" s="28">
        <f t="shared" ref="Y6:AH6" si="2">IF(Y7="",NA(),Y7)</f>
        <v>60.48</v>
      </c>
      <c r="Z6" s="28">
        <f t="shared" si="2"/>
        <v>57.22</v>
      </c>
      <c r="AA6" s="28">
        <f t="shared" si="2"/>
        <v>56.94</v>
      </c>
      <c r="AB6" s="28">
        <f t="shared" si="2"/>
        <v>57.55</v>
      </c>
      <c r="AC6" s="28">
        <f t="shared" si="2"/>
        <v>55.6</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1119.01</v>
      </c>
      <c r="BG6" s="28">
        <f t="shared" si="5"/>
        <v>1062.5899999999999</v>
      </c>
      <c r="BH6" s="28">
        <f t="shared" si="5"/>
        <v>969.12</v>
      </c>
      <c r="BI6" s="28">
        <f t="shared" si="5"/>
        <v>842.18</v>
      </c>
      <c r="BJ6" s="28">
        <f t="shared" si="5"/>
        <v>811.82</v>
      </c>
      <c r="BK6" s="28">
        <f t="shared" si="5"/>
        <v>1060.8599999999999</v>
      </c>
      <c r="BL6" s="28">
        <f t="shared" si="5"/>
        <v>1006.65</v>
      </c>
      <c r="BM6" s="28">
        <f t="shared" si="5"/>
        <v>998.42</v>
      </c>
      <c r="BN6" s="28">
        <f t="shared" si="5"/>
        <v>1095.52</v>
      </c>
      <c r="BO6" s="28">
        <f t="shared" si="5"/>
        <v>1056.55</v>
      </c>
      <c r="BP6" s="24" t="str">
        <f>IF(BP7="","",IF(BP7="-","【-】","【"&amp;SUBSTITUTE(TEXT(BP7,"#,##0.00"),"-","△")&amp;"】"))</f>
        <v>【974.72】</v>
      </c>
      <c r="BQ6" s="28">
        <f t="shared" ref="BQ6:BZ6" si="6">IF(BQ7="",NA(),BQ7)</f>
        <v>34.92</v>
      </c>
      <c r="BR6" s="28">
        <f t="shared" si="6"/>
        <v>31.74</v>
      </c>
      <c r="BS6" s="28">
        <f t="shared" si="6"/>
        <v>31.52</v>
      </c>
      <c r="BT6" s="28">
        <f t="shared" si="6"/>
        <v>32.659999999999997</v>
      </c>
      <c r="BU6" s="28">
        <f t="shared" si="6"/>
        <v>30.26</v>
      </c>
      <c r="BV6" s="28">
        <f t="shared" si="6"/>
        <v>45.81</v>
      </c>
      <c r="BW6" s="28">
        <f t="shared" si="6"/>
        <v>43.43</v>
      </c>
      <c r="BX6" s="28">
        <f t="shared" si="6"/>
        <v>41.41</v>
      </c>
      <c r="BY6" s="28">
        <f t="shared" si="6"/>
        <v>39.64</v>
      </c>
      <c r="BZ6" s="28">
        <f t="shared" si="6"/>
        <v>40</v>
      </c>
      <c r="CA6" s="24" t="str">
        <f>IF(CA7="","",IF(CA7="-","【-】","【"&amp;SUBSTITUTE(TEXT(CA7,"#,##0.00"),"-","△")&amp;"】"))</f>
        <v>【44.22】</v>
      </c>
      <c r="CB6" s="28">
        <f t="shared" ref="CB6:CK6" si="7">IF(CB7="",NA(),CB7)</f>
        <v>780.87</v>
      </c>
      <c r="CC6" s="28">
        <f t="shared" si="7"/>
        <v>844.74</v>
      </c>
      <c r="CD6" s="28">
        <f t="shared" si="7"/>
        <v>885.43</v>
      </c>
      <c r="CE6" s="28">
        <f t="shared" si="7"/>
        <v>876.06</v>
      </c>
      <c r="CF6" s="28">
        <f t="shared" si="7"/>
        <v>945.9</v>
      </c>
      <c r="CG6" s="28">
        <f t="shared" si="7"/>
        <v>383.92</v>
      </c>
      <c r="CH6" s="28">
        <f t="shared" si="7"/>
        <v>400.44</v>
      </c>
      <c r="CI6" s="28">
        <f t="shared" si="7"/>
        <v>417.56</v>
      </c>
      <c r="CJ6" s="28">
        <f t="shared" si="7"/>
        <v>449.72</v>
      </c>
      <c r="CK6" s="28">
        <f t="shared" si="7"/>
        <v>437.27</v>
      </c>
      <c r="CL6" s="24" t="str">
        <f>IF(CL7="","",IF(CL7="-","【-】","【"&amp;SUBSTITUTE(TEXT(CL7,"#,##0.00"),"-","△")&amp;"】"))</f>
        <v>【392.85】</v>
      </c>
      <c r="CM6" s="28">
        <f t="shared" ref="CM6:CV6" si="8">IF(CM7="",NA(),CM7)</f>
        <v>28.87</v>
      </c>
      <c r="CN6" s="28">
        <f t="shared" si="8"/>
        <v>28.45</v>
      </c>
      <c r="CO6" s="28">
        <f t="shared" si="8"/>
        <v>27.6</v>
      </c>
      <c r="CP6" s="28">
        <f t="shared" si="8"/>
        <v>28.45</v>
      </c>
      <c r="CQ6" s="28">
        <f t="shared" si="8"/>
        <v>27.39</v>
      </c>
      <c r="CR6" s="28">
        <f t="shared" si="8"/>
        <v>33.21</v>
      </c>
      <c r="CS6" s="28">
        <f t="shared" si="8"/>
        <v>32.229999999999997</v>
      </c>
      <c r="CT6" s="28">
        <f t="shared" si="8"/>
        <v>32.479999999999997</v>
      </c>
      <c r="CU6" s="28">
        <f t="shared" si="8"/>
        <v>30.19</v>
      </c>
      <c r="CV6" s="28">
        <f t="shared" si="8"/>
        <v>28.77</v>
      </c>
      <c r="CW6" s="24" t="str">
        <f>IF(CW7="","",IF(CW7="-","【-】","【"&amp;SUBSTITUTE(TEXT(CW7,"#,##0.00"),"-","△")&amp;"】"))</f>
        <v>【32.23】</v>
      </c>
      <c r="CX6" s="28">
        <f t="shared" ref="CX6:DG6" si="9">IF(CX7="",NA(),CX7)</f>
        <v>71.97</v>
      </c>
      <c r="CY6" s="28">
        <f t="shared" si="9"/>
        <v>72.739999999999995</v>
      </c>
      <c r="CZ6" s="28">
        <f t="shared" si="9"/>
        <v>75.16</v>
      </c>
      <c r="DA6" s="28">
        <f t="shared" si="9"/>
        <v>74.97</v>
      </c>
      <c r="DB6" s="28">
        <f t="shared" si="9"/>
        <v>75.95</v>
      </c>
      <c r="DC6" s="28">
        <f t="shared" si="9"/>
        <v>79.98</v>
      </c>
      <c r="DD6" s="28">
        <f t="shared" si="9"/>
        <v>80.8</v>
      </c>
      <c r="DE6" s="28">
        <f t="shared" si="9"/>
        <v>79.2</v>
      </c>
      <c r="DF6" s="28">
        <f t="shared" si="9"/>
        <v>79.09</v>
      </c>
      <c r="DG6" s="28">
        <f t="shared" si="9"/>
        <v>78.900000000000006</v>
      </c>
      <c r="DH6" s="24" t="str">
        <f>IF(DH7="","",IF(DH7="-","【-】","【"&amp;SUBSTITUTE(TEXT(DH7,"#,##0.00"),"-","△")&amp;"】"))</f>
        <v>【80.63】</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0.09</v>
      </c>
      <c r="EK6" s="28">
        <f t="shared" si="12"/>
        <v>0.02</v>
      </c>
      <c r="EL6" s="28">
        <f t="shared" si="12"/>
        <v>0.01</v>
      </c>
      <c r="EM6" s="28">
        <f t="shared" si="12"/>
        <v>1.6</v>
      </c>
      <c r="EN6" s="28">
        <f t="shared" si="12"/>
        <v>0.01</v>
      </c>
      <c r="EO6" s="24" t="str">
        <f>IF(EO7="","",IF(EO7="-","【-】","【"&amp;SUBSTITUTE(TEXT(EO7,"#,##0.00"),"-","△")&amp;"】"))</f>
        <v>【0.01】</v>
      </c>
    </row>
    <row r="7" spans="1:145" s="13" customFormat="1" x14ac:dyDescent="0.15">
      <c r="A7" s="14"/>
      <c r="B7" s="20">
        <v>2021</v>
      </c>
      <c r="C7" s="20">
        <v>382035</v>
      </c>
      <c r="D7" s="20">
        <v>47</v>
      </c>
      <c r="E7" s="20">
        <v>17</v>
      </c>
      <c r="F7" s="20">
        <v>6</v>
      </c>
      <c r="G7" s="20">
        <v>0</v>
      </c>
      <c r="H7" s="20" t="s">
        <v>97</v>
      </c>
      <c r="I7" s="20" t="s">
        <v>98</v>
      </c>
      <c r="J7" s="20" t="s">
        <v>99</v>
      </c>
      <c r="K7" s="20" t="s">
        <v>100</v>
      </c>
      <c r="L7" s="20" t="s">
        <v>101</v>
      </c>
      <c r="M7" s="20" t="s">
        <v>102</v>
      </c>
      <c r="N7" s="25" t="s">
        <v>41</v>
      </c>
      <c r="O7" s="25" t="s">
        <v>103</v>
      </c>
      <c r="P7" s="25">
        <v>1.05</v>
      </c>
      <c r="Q7" s="25">
        <v>100</v>
      </c>
      <c r="R7" s="25">
        <v>4884</v>
      </c>
      <c r="S7" s="25">
        <v>71448</v>
      </c>
      <c r="T7" s="25">
        <v>468.15</v>
      </c>
      <c r="U7" s="25">
        <v>152.62</v>
      </c>
      <c r="V7" s="25">
        <v>740</v>
      </c>
      <c r="W7" s="25">
        <v>0.33</v>
      </c>
      <c r="X7" s="25">
        <v>2242.42</v>
      </c>
      <c r="Y7" s="25">
        <v>60.48</v>
      </c>
      <c r="Z7" s="25">
        <v>57.22</v>
      </c>
      <c r="AA7" s="25">
        <v>56.94</v>
      </c>
      <c r="AB7" s="25">
        <v>57.55</v>
      </c>
      <c r="AC7" s="25">
        <v>55.6</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1119.01</v>
      </c>
      <c r="BG7" s="25">
        <v>1062.5899999999999</v>
      </c>
      <c r="BH7" s="25">
        <v>969.12</v>
      </c>
      <c r="BI7" s="25">
        <v>842.18</v>
      </c>
      <c r="BJ7" s="25">
        <v>811.82</v>
      </c>
      <c r="BK7" s="25">
        <v>1060.8599999999999</v>
      </c>
      <c r="BL7" s="25">
        <v>1006.65</v>
      </c>
      <c r="BM7" s="25">
        <v>998.42</v>
      </c>
      <c r="BN7" s="25">
        <v>1095.52</v>
      </c>
      <c r="BO7" s="25">
        <v>1056.55</v>
      </c>
      <c r="BP7" s="25">
        <v>974.72</v>
      </c>
      <c r="BQ7" s="25">
        <v>34.92</v>
      </c>
      <c r="BR7" s="25">
        <v>31.74</v>
      </c>
      <c r="BS7" s="25">
        <v>31.52</v>
      </c>
      <c r="BT7" s="25">
        <v>32.659999999999997</v>
      </c>
      <c r="BU7" s="25">
        <v>30.26</v>
      </c>
      <c r="BV7" s="25">
        <v>45.81</v>
      </c>
      <c r="BW7" s="25">
        <v>43.43</v>
      </c>
      <c r="BX7" s="25">
        <v>41.41</v>
      </c>
      <c r="BY7" s="25">
        <v>39.64</v>
      </c>
      <c r="BZ7" s="25">
        <v>40</v>
      </c>
      <c r="CA7" s="25">
        <v>44.22</v>
      </c>
      <c r="CB7" s="25">
        <v>780.87</v>
      </c>
      <c r="CC7" s="25">
        <v>844.74</v>
      </c>
      <c r="CD7" s="25">
        <v>885.43</v>
      </c>
      <c r="CE7" s="25">
        <v>876.06</v>
      </c>
      <c r="CF7" s="25">
        <v>945.9</v>
      </c>
      <c r="CG7" s="25">
        <v>383.92</v>
      </c>
      <c r="CH7" s="25">
        <v>400.44</v>
      </c>
      <c r="CI7" s="25">
        <v>417.56</v>
      </c>
      <c r="CJ7" s="25">
        <v>449.72</v>
      </c>
      <c r="CK7" s="25">
        <v>437.27</v>
      </c>
      <c r="CL7" s="25">
        <v>392.85</v>
      </c>
      <c r="CM7" s="25">
        <v>28.87</v>
      </c>
      <c r="CN7" s="25">
        <v>28.45</v>
      </c>
      <c r="CO7" s="25">
        <v>27.6</v>
      </c>
      <c r="CP7" s="25">
        <v>28.45</v>
      </c>
      <c r="CQ7" s="25">
        <v>27.39</v>
      </c>
      <c r="CR7" s="25">
        <v>33.21</v>
      </c>
      <c r="CS7" s="25">
        <v>32.229999999999997</v>
      </c>
      <c r="CT7" s="25">
        <v>32.479999999999997</v>
      </c>
      <c r="CU7" s="25">
        <v>30.19</v>
      </c>
      <c r="CV7" s="25">
        <v>28.77</v>
      </c>
      <c r="CW7" s="25">
        <v>32.229999999999997</v>
      </c>
      <c r="CX7" s="25">
        <v>71.97</v>
      </c>
      <c r="CY7" s="25">
        <v>72.739999999999995</v>
      </c>
      <c r="CZ7" s="25">
        <v>75.16</v>
      </c>
      <c r="DA7" s="25">
        <v>74.97</v>
      </c>
      <c r="DB7" s="25">
        <v>75.95</v>
      </c>
      <c r="DC7" s="25">
        <v>79.98</v>
      </c>
      <c r="DD7" s="25">
        <v>80.8</v>
      </c>
      <c r="DE7" s="25">
        <v>79.2</v>
      </c>
      <c r="DF7" s="25">
        <v>79.09</v>
      </c>
      <c r="DG7" s="25">
        <v>78.900000000000006</v>
      </c>
      <c r="DH7" s="25">
        <v>80.63</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0.09</v>
      </c>
      <c r="EK7" s="25">
        <v>0.02</v>
      </c>
      <c r="EL7" s="25">
        <v>0.01</v>
      </c>
      <c r="EM7" s="25">
        <v>1.6</v>
      </c>
      <c r="EN7" s="25">
        <v>0.01</v>
      </c>
      <c r="EO7" s="25">
        <v>0.01</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2022-12-01T02:03:36Z</dcterms:created>
  <dcterms:modified xsi:type="dcterms:W3CDTF">2023-01-31T10:37:48Z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2023-01-31T05:25:42Z</vt:filetime>
  </property>
</Properties>
</file>