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Ugifile01\07_財政課\01_財政係\庶務\00照会回答\11公営企業関係\R3\【対応中】220113公営企業に係る経営分析表（令和２年度決算）の分析等について（照会）\4.回答\"/>
    </mc:Choice>
  </mc:AlternateContent>
  <xr:revisionPtr revIDLastSave="0" documentId="13_ncr:1_{7604182A-78BC-47F5-A913-56A054B46F65}" xr6:coauthVersionLast="44" xr6:coauthVersionMax="44" xr10:uidLastSave="{00000000-0000-0000-0000-000000000000}"/>
  <workbookProtection workbookAlgorithmName="SHA-512" workbookHashValue="+duMZjfBul6RhCIJsQsndOo80oSkBUxn+73hMy3GBJmtV0ksiVPdkCDMdh9e7Qv5r7PKgBYpWclht6Isxc8klw==" workbookSaltValue="O7U7HmWRK+SP7oS00MegU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W10" i="4"/>
  <c r="P10" i="4"/>
  <c r="I10" i="4"/>
  <c r="AD8" i="4"/>
  <c r="W8" i="4"/>
  <c r="P8" i="4"/>
  <c r="B8" i="4"/>
  <c r="B6"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<sst xmlns="http://schemas.openxmlformats.org/spreadsheetml/2006/main" count="319" uniqueCount="119">
  <si>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</si>
  <si>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</si>
  <si>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</si>
  <si>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</si>
  <si>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</si>
  <si>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</si>
  <si>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</si>
  <si>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</si>
  <si>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</si>
  <si>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</si>
  <si>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</si>
  <si>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</si>
  <si>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</si>
  <si>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</si>
  <si>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</si>
  <si>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</si>
  <si>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</si>
  <si>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</si>
  <si>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</si>
  <si>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</si>
  <si>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</si>
  <si>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</si>
  <si>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</si>
  <si>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</si>
  <si>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</si>
  <si>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</si>
  <si>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</si>
  <si>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</si>
  <si>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</si>
  <si>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</si>
  <si>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</si>
  <si>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</si>
  <si>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</si>
  <si>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</si>
  <si>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</si>
  <si>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</si>
  <si>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</si>
  <si>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</si>
  <si>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</si>
  <si>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</si>
  <si>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</si>
  <si>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</si>
  <si>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</si>
  <si>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</si>
  <si>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</si>
  <si>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</si>
  <si>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</si>
  <si>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</si>
  <si>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</si>
  <si>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</si>
  <si>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</si>
  <si>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</si>
  <si>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</si>
  <si>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</si>
  <si>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</si>
  <si>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</si>
  <si>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</si>
  <si>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</si>
  <si>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</si>
  <si>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</si>
  <si>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</si>
  <si>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</si>
  <si>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</si>
  <si>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</si>
  <si>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</si>
  <si>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</si>
  <si>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</si>
  <si>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</si>
  <si>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</si>
  <si>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</si>
  <si>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</si>
  <si>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</si>
  <si>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</si>
  <si>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</si>
  <si>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</si>
  <si>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</si>
  <si>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</si>
  <si>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</si>
  <si>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</si>
  <si>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</si>
  <si>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</si>
  <si>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</si>
  <si>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</si>
  <si>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</si>
  <si>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</si>
  <si>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</si>
  <si>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</si>
  <si>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</si>
  <si>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</si>
  <si>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</si>
  <si>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</si>
  <si>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</si>
  <si>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</si>
  <si>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</si>
  <si>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</si>
  <si>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</si>
  <si>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宇和島市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</si>
  <si>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</si>
  <si>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</si>
  <si>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</si>
  <si>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</si>
  <si>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</si>
  <si>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</si>
  <si>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</si>
  <si>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</si>
  <si>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</si>
  <si>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</si>
  <si>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</si>
  <si>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</si>
  <si>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</si>
  <si>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</si>
  <si>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</si>
  <si>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</si>
  <si>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</si>
  <si>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</si>
  <si>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</si>
  <si>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当市は令和2年度より法適用したため、各数値は令和2年度のものだけ記載されている。
　経常収支比率についてみると、100％は超えているが、これは一般会計からの繰入金によるものが大きい。経費回収率について大幅に上げることは困難なため、さらなる経費の削減や料金改定の検討も必要と思われる。
　企業債残高対事業規模比率については、毎年の償還により法適化前から引き続き減少しているが、今後ストックマネジメント事業に伴う新規起債が予定されているため、それ以後同様の規模での減少は見込めない。
　施設利用率については、類似団体平均を超えているものの、30％程度の余力がある状態である。また、水洗化率は類似団体の平均値を上回るが、全国平均には及ばない。今後もさらなる啓発が必要である。
　市街地の公共下水道整備は概ね終了しており、今後大幅な供用開始区域の拡大は当分の間予定していないため、これら経営指標の数値改善のためには水洗化率の更なる向上、効率的な経営による費用の抑制と同時に、適切な使用料の設定も必要となる。
　令和2年度から法適化した事により、今後さらなる問題の洗い出しとそれらへの対応を図っていく。</t>
    <rPh sb="1" eb="3">
      <t>トウシ</t>
    </rPh>
    <rPh sb="4" eb="6">
      <t>レイワ</t>
    </rPh>
    <rPh sb="7" eb="9">
      <t>ネンド</t>
    </rPh>
    <rPh sb="11" eb="12">
      <t>ホウ</t>
    </rPh>
    <rPh sb="12" eb="14">
      <t>テキヨウ</t>
    </rPh>
    <rPh sb="19" eb="22">
      <t>カクスウチ</t>
    </rPh>
    <rPh sb="23" eb="25">
      <t>レイワ</t>
    </rPh>
    <rPh sb="26" eb="28">
      <t>ネンド</t>
    </rPh>
    <rPh sb="33" eb="35">
      <t>キサイ</t>
    </rPh>
    <rPh sb="44" eb="46">
      <t>ケイジョウ</t>
    </rPh>
    <rPh sb="46" eb="48">
      <t>シュウシ</t>
    </rPh>
    <rPh sb="48" eb="50">
      <t>ヒリツ</t>
    </rPh>
    <rPh sb="63" eb="64">
      <t>コ</t>
    </rPh>
    <rPh sb="73" eb="75">
      <t>イッパン</t>
    </rPh>
    <rPh sb="75" eb="77">
      <t>カイケイ</t>
    </rPh>
    <rPh sb="80" eb="81">
      <t>ク</t>
    </rPh>
    <rPh sb="81" eb="82">
      <t>イ</t>
    </rPh>
    <rPh sb="82" eb="83">
      <t>キン</t>
    </rPh>
    <rPh sb="89" eb="90">
      <t>オオ</t>
    </rPh>
    <rPh sb="93" eb="95">
      <t>ケイヒ</t>
    </rPh>
    <rPh sb="95" eb="97">
      <t>カイシュウ</t>
    </rPh>
    <rPh sb="97" eb="98">
      <t>リツ</t>
    </rPh>
    <rPh sb="102" eb="104">
      <t>オオハバ</t>
    </rPh>
    <rPh sb="105" eb="106">
      <t>ア</t>
    </rPh>
    <rPh sb="111" eb="113">
      <t>コンナン</t>
    </rPh>
    <rPh sb="121" eb="123">
      <t>ケイヒ</t>
    </rPh>
    <rPh sb="124" eb="126">
      <t>サクゲン</t>
    </rPh>
    <rPh sb="127" eb="129">
      <t>リョウキン</t>
    </rPh>
    <rPh sb="129" eb="131">
      <t>カイテイ</t>
    </rPh>
    <rPh sb="132" eb="134">
      <t>ケントウ</t>
    </rPh>
    <rPh sb="135" eb="137">
      <t>ヒツヨウ</t>
    </rPh>
    <rPh sb="138" eb="139">
      <t>オモ</t>
    </rPh>
    <rPh sb="163" eb="165">
      <t>マイトシ</t>
    </rPh>
    <rPh sb="166" eb="168">
      <t>ショウカン</t>
    </rPh>
    <rPh sb="171" eb="172">
      <t>ホウ</t>
    </rPh>
    <rPh sb="172" eb="173">
      <t>テキ</t>
    </rPh>
    <rPh sb="173" eb="174">
      <t>カ</t>
    </rPh>
    <rPh sb="174" eb="175">
      <t>マエ</t>
    </rPh>
    <rPh sb="177" eb="178">
      <t>ヒ</t>
    </rPh>
    <rPh sb="179" eb="180">
      <t>ツヅ</t>
    </rPh>
    <rPh sb="181" eb="183">
      <t>ゲンショウ</t>
    </rPh>
    <rPh sb="189" eb="191">
      <t>コンゴ</t>
    </rPh>
    <rPh sb="223" eb="225">
      <t>イゴ</t>
    </rPh>
    <rPh sb="228" eb="230">
      <t>キボ</t>
    </rPh>
    <rPh sb="374" eb="376">
      <t>トウブン</t>
    </rPh>
    <rPh sb="377" eb="378">
      <t>アイダ</t>
    </rPh>
    <rPh sb="378" eb="380">
      <t>ヨテイ</t>
    </rPh>
    <rPh sb="465" eb="466">
      <t>コト</t>
    </rPh>
    <rPh sb="470" eb="472">
      <t>コンゴ</t>
    </rPh>
    <phoneticPr fontId="4"/>
  </si>
  <si>
    <t>　本市の公共下水道事業は平成10年の供用開始からの経過年数が23年であり、耐用年数が50年の管渠については、老朽化対策が必要な段階には至っていないため、管渠改善率は0％である。
　一方、処理場の施設・設備については耐用年数が概ね20年であり、実際に浄化センターの主要部分について経年的劣化、それによる処理機能の低下が認められる。
　このため、事故の未然防止及びライフサイクルコストの最小限化を図って平成27年度から令和2年度まで長寿命化事業を実施し、その後はストックマネジメント事業を実施することで、施設の更新等を随時行っていく予定である。</t>
    <phoneticPr fontId="4"/>
  </si>
  <si>
    <t xml:space="preserve">　供用開始からの年数としては長い方ではないが、処理場施設設備については既に長寿命化、更新等が必要な段階に入っており、それらの対策を進めている。将来的な管渠の老朽化も見据えて、事業を進めていかなければならない。
　令和2年度から地方公営企業法を適用しており、今後財政状況を明確にした上で、適正な使用料の検討をしていく。
　また、長寿命化のための設備更新等における高効率機器の導入をはじめとする、経費の削減による汚水処理原価の抑制を図る。
　さらに、接続意識の高い地域を優先した効率的な整備と、未接続世帯へのより一層の下水道普及促進により、水洗化率の向上を図る。
</t>
    <rPh sb="128" eb="130">
      <t>コンゴ</t>
    </rPh>
    <rPh sb="214" eb="215">
      <t>ハカ</t>
    </rPh>
    <rPh sb="254" eb="256">
      <t>イッソウ</t>
    </rPh>
    <rPh sb="276" eb="27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</si>
</sst>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2CF-4BAD-8BDA-7E47C6B8D7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52CF-4BAD-8BDA-7E47C6B8D7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65.209999999999994</c:v>
                </c:pt>
              </c:numCache>
            </c:numRef>
          </c:val>
          <c:extLst>
            <c:ext xmlns:c16="http://schemas.microsoft.com/office/drawing/2014/chart" uri="{C3380CC4-5D6E-409C-BE32-E72D297353CC}">
              <c16:uniqueId val="{00000000-7732-45B0-BDDE-306629F3F6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7732-45B0-BDDE-306629F3F6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90.76</c:v>
                </c:pt>
              </c:numCache>
            </c:numRef>
          </c:val>
          <c:extLst>
            <c:ext xmlns:c16="http://schemas.microsoft.com/office/drawing/2014/chart" uri="{C3380CC4-5D6E-409C-BE32-E72D297353CC}">
              <c16:uniqueId val="{00000000-2473-4157-896B-379453F103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2473-4157-896B-379453F103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114.73</c:v>
                </c:pt>
              </c:numCache>
            </c:numRef>
          </c:val>
          <c:extLst>
            <c:ext xmlns:c16="http://schemas.microsoft.com/office/drawing/2014/chart" uri="{C3380CC4-5D6E-409C-BE32-E72D297353CC}">
              <c16:uniqueId val="{00000000-47B2-4C98-A5D4-5607CA15AF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47B2-4C98-A5D4-5607CA15AF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3.55</c:v>
                </c:pt>
              </c:numCache>
            </c:numRef>
          </c:val>
          <c:extLst>
            <c:ext xmlns:c16="http://schemas.microsoft.com/office/drawing/2014/chart" uri="{C3380CC4-5D6E-409C-BE32-E72D297353CC}">
              <c16:uniqueId val="{00000000-D955-4229-9515-BBEA8FF2F7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D955-4229-9515-BBEA8FF2F7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BE4-409A-9C83-4F50766662F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BE4-409A-9C83-4F50766662F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4CC-423B-A99C-76D2C9BAB1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44CC-423B-A99C-76D2C9BAB1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15.79</c:v>
                </c:pt>
              </c:numCache>
            </c:numRef>
          </c:val>
          <c:extLst>
            <c:ext xmlns:c16="http://schemas.microsoft.com/office/drawing/2014/chart" uri="{C3380CC4-5D6E-409C-BE32-E72D297353CC}">
              <c16:uniqueId val="{00000000-33EC-497E-BD61-551B926B3AF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33EC-497E-BD61-551B926B3AF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339.31</c:v>
                </c:pt>
              </c:numCache>
            </c:numRef>
          </c:val>
          <c:extLst>
            <c:ext xmlns:c16="http://schemas.microsoft.com/office/drawing/2014/chart" uri="{C3380CC4-5D6E-409C-BE32-E72D297353CC}">
              <c16:uniqueId val="{00000000-7638-43A9-A7E5-0E70CC438B1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7638-43A9-A7E5-0E70CC438B1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91.43</c:v>
                </c:pt>
              </c:numCache>
            </c:numRef>
          </c:val>
          <c:extLst>
            <c:ext xmlns:c16="http://schemas.microsoft.com/office/drawing/2014/chart" uri="{C3380CC4-5D6E-409C-BE32-E72D297353CC}">
              <c16:uniqueId val="{00000000-7FEE-4C77-958A-502E564315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7FEE-4C77-958A-502E564315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157.78</c:v>
                </c:pt>
              </c:numCache>
            </c:numRef>
          </c:val>
          <c:extLst>
            <c:ext xmlns:c16="http://schemas.microsoft.com/office/drawing/2014/chart" uri="{C3380CC4-5D6E-409C-BE32-E72D297353CC}">
              <c16:uniqueId val="{00000000-86EA-4141-9987-D1032BE0F2C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86EA-4141-9987-D1032BE0F2C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election activeCell="BJ64" sqref="BJ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宇和島市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73067</v>
      </c>
      <c r="AM8" s="69"/>
      <c r="AN8" s="69"/>
      <c r="AO8" s="69"/>
      <c r="AP8" s="69"/>
      <c r="AQ8" s="69"/>
      <c r="AR8" s="69"/>
      <c r="AS8" s="69"/>
      <c r="AT8" s="68">
        <f>データ!T6</f>
        <v>468.19</v>
      </c>
      <c r="AU8" s="68"/>
      <c r="AV8" s="68"/>
      <c r="AW8" s="68"/>
      <c r="AX8" s="68"/>
      <c r="AY8" s="68"/>
      <c r="AZ8" s="68"/>
      <c r="BA8" s="68"/>
      <c r="BB8" s="68">
        <f>データ!U6</f>
        <v>156.06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69.02</v>
      </c>
      <c r="J10" s="68"/>
      <c r="K10" s="68"/>
      <c r="L10" s="68"/>
      <c r="M10" s="68"/>
      <c r="N10" s="68"/>
      <c r="O10" s="68"/>
      <c r="P10" s="68">
        <f>データ!P6</f>
        <v>22.36</v>
      </c>
      <c r="Q10" s="68"/>
      <c r="R10" s="68"/>
      <c r="S10" s="68"/>
      <c r="T10" s="68"/>
      <c r="U10" s="68"/>
      <c r="V10" s="68"/>
      <c r="W10" s="68">
        <f>データ!Q6</f>
        <v>77.84</v>
      </c>
      <c r="X10" s="68"/>
      <c r="Y10" s="68"/>
      <c r="Z10" s="68"/>
      <c r="AA10" s="68"/>
      <c r="AB10" s="68"/>
      <c r="AC10" s="68"/>
      <c r="AD10" s="69">
        <f>データ!R6</f>
        <v>2662</v>
      </c>
      <c r="AE10" s="69"/>
      <c r="AF10" s="69"/>
      <c r="AG10" s="69"/>
      <c r="AH10" s="69"/>
      <c r="AI10" s="69"/>
      <c r="AJ10" s="69"/>
      <c r="AK10" s="2"/>
      <c r="AL10" s="69">
        <f>データ!V6</f>
        <v>16185</v>
      </c>
      <c r="AM10" s="69"/>
      <c r="AN10" s="69"/>
      <c r="AO10" s="69"/>
      <c r="AP10" s="69"/>
      <c r="AQ10" s="69"/>
      <c r="AR10" s="69"/>
      <c r="AS10" s="69"/>
      <c r="AT10" s="68">
        <f>データ!W6</f>
        <v>3.63</v>
      </c>
      <c r="AU10" s="68"/>
      <c r="AV10" s="68"/>
      <c r="AW10" s="68"/>
      <c r="AX10" s="68"/>
      <c r="AY10" s="68"/>
      <c r="AZ10" s="68"/>
      <c r="BA10" s="68"/>
      <c r="BB10" s="68">
        <f>データ!X6</f>
        <v>4458.68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738JBYLlk+WKNI5lDalf5erTmVTI3yBf8Z3OTEv3qjSS4ZFArGqusWk0tI2iDOH28oeDj2VhHu5X6GL0eS04Q==" saltValue="MAWlw6aoJHx4dq+QQsdA3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382035</v>
      </c>
      <c r="D6" s="33">
        <f t="shared" si="3"/>
        <v>46</v>
      </c>
      <c r="E6" s="33">
        <f t="shared" si="3"/>
        <v>17</v>
      </c>
      <c r="F6" s="33">
        <f t="shared" si="3"/>
        <v>1</v>
      </c>
      <c r="G6" s="33">
        <f t="shared" si="3"/>
        <v>0</v>
      </c>
      <c r="H6" s="33" t="str">
        <f t="shared" si="3"/>
        <v>愛媛県　宇和島市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69.02</v>
      </c>
      <c r="P6" s="34">
        <f t="shared" si="3"/>
        <v>22.36</v>
      </c>
      <c r="Q6" s="34">
        <f t="shared" si="3"/>
        <v>77.84</v>
      </c>
      <c r="R6" s="34">
        <f t="shared" si="3"/>
        <v>2662</v>
      </c>
      <c r="S6" s="34">
        <f t="shared" si="3"/>
        <v>73067</v>
      </c>
      <c r="T6" s="34">
        <f t="shared" si="3"/>
        <v>468.19</v>
      </c>
      <c r="U6" s="34">
        <f t="shared" si="3"/>
        <v>156.06</v>
      </c>
      <c r="V6" s="34">
        <f t="shared" si="3"/>
        <v>16185</v>
      </c>
      <c r="W6" s="34">
        <f t="shared" si="3"/>
        <v>3.63</v>
      </c>
      <c r="X6" s="34">
        <f t="shared" si="3"/>
        <v>4458.68</v>
      </c>
      <c r="Y6" s="35" t="str">
        <f>IF(Y7="",NA(),Y7)</f>
        <v>-</v>
      </c>
      <c r="Z6" s="35" t="str">
        <f t="shared" ref="Z6:AH6" si="4">IF(Z7="",NA(),Z7)</f>
        <v>-</v>
      </c>
      <c r="AA6" s="35" t="str">
        <f t="shared" si="4"/>
        <v>-</v>
      </c>
      <c r="AB6" s="35" t="str">
        <f t="shared" si="4"/>
        <v>-</v>
      </c>
      <c r="AC6" s="35">
        <f t="shared" si="4"/>
        <v>114.73</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15.79</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339.31</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91.43</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157.78</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65.209999999999994</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90.76</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3.55</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382035</v>
      </c>
      <c r="D7" s="37">
        <v>46</v>
      </c>
      <c r="E7" s="37">
        <v>17</v>
      </c>
      <c r="F7" s="37">
        <v>1</v>
      </c>
      <c r="G7" s="37">
        <v>0</v>
      </c>
      <c r="H7" s="37" t="s">
        <v>96</v>
      </c>
      <c r="I7" s="37" t="s">
        <v>97</v>
      </c>
      <c r="J7" s="37" t="s">
        <v>98</v>
      </c>
      <c r="K7" s="37" t="s">
        <v>99</v>
      </c>
      <c r="L7" s="37" t="s">
        <v>100</v>
      </c>
      <c r="M7" s="37" t="s">
        <v>101</v>
      </c>
      <c r="N7" s="38" t="s">
        <v>102</v>
      </c>
      <c r="O7" s="38">
        <v>69.02</v>
      </c>
      <c r="P7" s="38">
        <v>22.36</v>
      </c>
      <c r="Q7" s="38">
        <v>77.84</v>
      </c>
      <c r="R7" s="38">
        <v>2662</v>
      </c>
      <c r="S7" s="38">
        <v>73067</v>
      </c>
      <c r="T7" s="38">
        <v>468.19</v>
      </c>
      <c r="U7" s="38">
        <v>156.06</v>
      </c>
      <c r="V7" s="38">
        <v>16185</v>
      </c>
      <c r="W7" s="38">
        <v>3.63</v>
      </c>
      <c r="X7" s="38">
        <v>4458.68</v>
      </c>
      <c r="Y7" s="38" t="s">
        <v>102</v>
      </c>
      <c r="Z7" s="38" t="s">
        <v>102</v>
      </c>
      <c r="AA7" s="38" t="s">
        <v>102</v>
      </c>
      <c r="AB7" s="38" t="s">
        <v>102</v>
      </c>
      <c r="AC7" s="38">
        <v>114.73</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15.79</v>
      </c>
      <c r="AZ7" s="38" t="s">
        <v>102</v>
      </c>
      <c r="BA7" s="38" t="s">
        <v>102</v>
      </c>
      <c r="BB7" s="38" t="s">
        <v>102</v>
      </c>
      <c r="BC7" s="38" t="s">
        <v>102</v>
      </c>
      <c r="BD7" s="38">
        <v>40.67</v>
      </c>
      <c r="BE7" s="38">
        <v>67.52</v>
      </c>
      <c r="BF7" s="38" t="s">
        <v>102</v>
      </c>
      <c r="BG7" s="38" t="s">
        <v>102</v>
      </c>
      <c r="BH7" s="38" t="s">
        <v>102</v>
      </c>
      <c r="BI7" s="38" t="s">
        <v>102</v>
      </c>
      <c r="BJ7" s="38">
        <v>339.31</v>
      </c>
      <c r="BK7" s="38" t="s">
        <v>102</v>
      </c>
      <c r="BL7" s="38" t="s">
        <v>102</v>
      </c>
      <c r="BM7" s="38" t="s">
        <v>102</v>
      </c>
      <c r="BN7" s="38" t="s">
        <v>102</v>
      </c>
      <c r="BO7" s="38">
        <v>1050.51</v>
      </c>
      <c r="BP7" s="38">
        <v>705.21</v>
      </c>
      <c r="BQ7" s="38" t="s">
        <v>102</v>
      </c>
      <c r="BR7" s="38" t="s">
        <v>102</v>
      </c>
      <c r="BS7" s="38" t="s">
        <v>102</v>
      </c>
      <c r="BT7" s="38" t="s">
        <v>102</v>
      </c>
      <c r="BU7" s="38">
        <v>91.43</v>
      </c>
      <c r="BV7" s="38" t="s">
        <v>102</v>
      </c>
      <c r="BW7" s="38" t="s">
        <v>102</v>
      </c>
      <c r="BX7" s="38" t="s">
        <v>102</v>
      </c>
      <c r="BY7" s="38" t="s">
        <v>102</v>
      </c>
      <c r="BZ7" s="38">
        <v>82.65</v>
      </c>
      <c r="CA7" s="38">
        <v>98.96</v>
      </c>
      <c r="CB7" s="38" t="s">
        <v>102</v>
      </c>
      <c r="CC7" s="38" t="s">
        <v>102</v>
      </c>
      <c r="CD7" s="38" t="s">
        <v>102</v>
      </c>
      <c r="CE7" s="38" t="s">
        <v>102</v>
      </c>
      <c r="CF7" s="38">
        <v>157.78</v>
      </c>
      <c r="CG7" s="38" t="s">
        <v>102</v>
      </c>
      <c r="CH7" s="38" t="s">
        <v>102</v>
      </c>
      <c r="CI7" s="38" t="s">
        <v>102</v>
      </c>
      <c r="CJ7" s="38" t="s">
        <v>102</v>
      </c>
      <c r="CK7" s="38">
        <v>186.3</v>
      </c>
      <c r="CL7" s="38">
        <v>134.52000000000001</v>
      </c>
      <c r="CM7" s="38" t="s">
        <v>102</v>
      </c>
      <c r="CN7" s="38" t="s">
        <v>102</v>
      </c>
      <c r="CO7" s="38" t="s">
        <v>102</v>
      </c>
      <c r="CP7" s="38" t="s">
        <v>102</v>
      </c>
      <c r="CQ7" s="38">
        <v>65.209999999999994</v>
      </c>
      <c r="CR7" s="38" t="s">
        <v>102</v>
      </c>
      <c r="CS7" s="38" t="s">
        <v>102</v>
      </c>
      <c r="CT7" s="38" t="s">
        <v>102</v>
      </c>
      <c r="CU7" s="38" t="s">
        <v>102</v>
      </c>
      <c r="CV7" s="38">
        <v>50.53</v>
      </c>
      <c r="CW7" s="38">
        <v>59.57</v>
      </c>
      <c r="CX7" s="38" t="s">
        <v>102</v>
      </c>
      <c r="CY7" s="38" t="s">
        <v>102</v>
      </c>
      <c r="CZ7" s="38" t="s">
        <v>102</v>
      </c>
      <c r="DA7" s="38" t="s">
        <v>102</v>
      </c>
      <c r="DB7" s="38">
        <v>90.76</v>
      </c>
      <c r="DC7" s="38" t="s">
        <v>102</v>
      </c>
      <c r="DD7" s="38" t="s">
        <v>102</v>
      </c>
      <c r="DE7" s="38" t="s">
        <v>102</v>
      </c>
      <c r="DF7" s="38" t="s">
        <v>102</v>
      </c>
      <c r="DG7" s="38">
        <v>82.08</v>
      </c>
      <c r="DH7" s="38">
        <v>95.57</v>
      </c>
      <c r="DI7" s="38" t="s">
        <v>102</v>
      </c>
      <c r="DJ7" s="38" t="s">
        <v>102</v>
      </c>
      <c r="DK7" s="38" t="s">
        <v>102</v>
      </c>
      <c r="DL7" s="38" t="s">
        <v>102</v>
      </c>
      <c r="DM7" s="38">
        <v>3.55</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2022-01-26T07:31:57Z</cp:lastPrinted>
  <dcterms:created xsi:type="dcterms:W3CDTF">2021-12-03T07:18:01Z</dcterms:created>
  <dcterms:modified xsi:type="dcterms:W3CDTF">2022-01-26T07:31:59Z</dcterms:modified>
  <cp:category/>
</cp:coreProperties>
</file>